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Income" sheetId="2" state="visible" r:id="rId4"/>
    <sheet name="Operating_Expenses" sheetId="3" state="visible" r:id="rId5"/>
    <sheet name="Reserve_Contributions" sheetId="4" state="visible" r:id="rId6"/>
    <sheet name="Summary" sheetId="5" state="visible" r:id="rId7"/>
    <sheet name="Cash_Flow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<sst xmlns="http://schemas.openxmlformats.org/spreadsheetml/2006/main" count="118" uniqueCount="116">
  <si>
    <t xml:space="preserve">HOA Annual Budget Workbook</t>
  </si>
  <si>
    <t xml:space="preserve">A budgeting template for a small self-managed association. Sample data models a fictional 24-unit condominium.</t>
  </si>
  <si>
    <t xml:space="preserve">HOW TO USE</t>
  </si>
  <si>
    <t xml:space="preserve">1. Income tab — enter your unit mix, monthly dues by unit type, and any other income. Blue cells are inputs.</t>
  </si>
  <si>
    <t xml:space="preserve">2. Operating_Expenses tab — enter prior-year actuals, this year's budget, and year-to-date actuals.</t>
  </si>
  <si>
    <t xml:space="preserve">   Variance and % of Budget Used calculate automatically.</t>
  </si>
  <si>
    <t xml:space="preserve">3. Reserve_Contributions tab — enter planned annual reserve funding by component.</t>
  </si>
  <si>
    <t xml:space="preserve">4. Summary tab — calculates surplus/(deficit) and the per-unit monthly dues needed to cover the budget.</t>
  </si>
  <si>
    <t xml:space="preserve">5. Cash_Flow tab — a simple 12-month view. Amounts are spread evenly; adjust for seasonal items.</t>
  </si>
  <si>
    <t xml:space="preserve">COLOR KEY</t>
  </si>
  <si>
    <t xml:space="preserve">Blue text = input cells you edit.   Black text = formulas (leave alone).   Green text = values pulled from another tab.</t>
  </si>
  <si>
    <t xml:space="preserve">ALL SAMPLE NUMBERS ARE FICTIONAL and for illustration only. Replace them with your association's figures.</t>
  </si>
  <si>
    <t xml:space="preserve">Base reserve funding on a professional reserve study where possible. This workbook is educational and is not</t>
  </si>
  <si>
    <t xml:space="preserve">legal, tax, or accounting advice.</t>
  </si>
  <si>
    <t xml:space="preserve">Income — FY2026 (Fictional Sample: 24-Unit Condominium)</t>
  </si>
  <si>
    <t xml:space="preserve">Dues Income by Unit Type</t>
  </si>
  <si>
    <t xml:space="preserve">Unit Type</t>
  </si>
  <si>
    <t xml:space="preserve"># Units</t>
  </si>
  <si>
    <t xml:space="preserve">Monthly Dues per Unit ($)</t>
  </si>
  <si>
    <t xml:space="preserve">Monthly Total ($)</t>
  </si>
  <si>
    <t xml:space="preserve">Annual Total ($)</t>
  </si>
  <si>
    <t xml:space="preserve">1 Bedroom</t>
  </si>
  <si>
    <t xml:space="preserve">2 Bedroom</t>
  </si>
  <si>
    <t xml:space="preserve">3 Bedroom</t>
  </si>
  <si>
    <t xml:space="preserve">Total</t>
  </si>
  <si>
    <t xml:space="preserve">Other Income (Annual)</t>
  </si>
  <si>
    <t xml:space="preserve">Item</t>
  </si>
  <si>
    <t xml:space="preserve">Annual ($)</t>
  </si>
  <si>
    <t xml:space="preserve">Late fees (estimated)</t>
  </si>
  <si>
    <t xml:space="preserve">Laundry income</t>
  </si>
  <si>
    <t xml:space="preserve">Interest income</t>
  </si>
  <si>
    <t xml:space="preserve">Other</t>
  </si>
  <si>
    <t xml:space="preserve">Total Other Income</t>
  </si>
  <si>
    <t xml:space="preserve">Total Annual Income</t>
  </si>
  <si>
    <t xml:space="preserve">Operating Expenses — FY2026 (Fictional Sample Data)</t>
  </si>
  <si>
    <t xml:space="preserve">YTD Actual shown through June 30. Variance and % Used are formulas.</t>
  </si>
  <si>
    <t xml:space="preserve">Category</t>
  </si>
  <si>
    <t xml:space="preserve">Prior Year Actual ($)</t>
  </si>
  <si>
    <t xml:space="preserve">Current Year Budget ($)</t>
  </si>
  <si>
    <t xml:space="preserve">YTD Actual ($)</t>
  </si>
  <si>
    <t xml:space="preserve">Variance (Budget − YTD) ($)</t>
  </si>
  <si>
    <t xml:space="preserve">% of Budget Used</t>
  </si>
  <si>
    <t xml:space="preserve">Insurance</t>
  </si>
  <si>
    <t xml:space="preserve">   Master property &amp; liability policy</t>
  </si>
  <si>
    <t xml:space="preserve">   Directors &amp; officers (D&amp;O)</t>
  </si>
  <si>
    <t xml:space="preserve">Insurance Subtotal</t>
  </si>
  <si>
    <t xml:space="preserve">Utilities</t>
  </si>
  <si>
    <t xml:space="preserve">   Water &amp; sewer</t>
  </si>
  <si>
    <t xml:space="preserve">   Common area electric</t>
  </si>
  <si>
    <t xml:space="preserve">   Trash &amp; recycling</t>
  </si>
  <si>
    <t xml:space="preserve">Utilities Subtotal</t>
  </si>
  <si>
    <t xml:space="preserve">Landscaping &amp; Snow</t>
  </si>
  <si>
    <t xml:space="preserve">   Landscaping &amp; grounds</t>
  </si>
  <si>
    <t xml:space="preserve">   Snow removal</t>
  </si>
  <si>
    <t xml:space="preserve">Landscaping &amp; Snow Subtotal</t>
  </si>
  <si>
    <t xml:space="preserve">Maintenance &amp; Repairs</t>
  </si>
  <si>
    <t xml:space="preserve">   Routine maintenance</t>
  </si>
  <si>
    <t xml:space="preserve">   Common area cleaning</t>
  </si>
  <si>
    <t xml:space="preserve">   General repairs</t>
  </si>
  <si>
    <t xml:space="preserve">Maintenance &amp; Repairs Subtotal</t>
  </si>
  <si>
    <t xml:space="preserve">Administrative</t>
  </si>
  <si>
    <t xml:space="preserve">   Bank &amp; office expenses</t>
  </si>
  <si>
    <t xml:space="preserve">   Website &amp; software</t>
  </si>
  <si>
    <t xml:space="preserve">   Miscellaneous admin</t>
  </si>
  <si>
    <t xml:space="preserve">Administrative Subtotal</t>
  </si>
  <si>
    <t xml:space="preserve">Professional Fees</t>
  </si>
  <si>
    <t xml:space="preserve">   Tax preparation &amp; financial review</t>
  </si>
  <si>
    <t xml:space="preserve">   Legal (general counsel)</t>
  </si>
  <si>
    <t xml:space="preserve">   Reserve study update</t>
  </si>
  <si>
    <t xml:space="preserve">Professional Fees Subtotal</t>
  </si>
  <si>
    <t xml:space="preserve">TOTAL OPERATING EXPENSES</t>
  </si>
  <si>
    <t xml:space="preserve">Reserve Contributions — FY2026 (Fictional Sample Data)</t>
  </si>
  <si>
    <t xml:space="preserve">Base these amounts on a professional reserve study whenever possible.</t>
  </si>
  <si>
    <t xml:space="preserve">Component</t>
  </si>
  <si>
    <t xml:space="preserve">Annual Contribution ($)</t>
  </si>
  <si>
    <t xml:space="preserve">Monthly ($)</t>
  </si>
  <si>
    <t xml:space="preserve">Roof replacement</t>
  </si>
  <si>
    <t xml:space="preserve">Pavement &amp; asphalt</t>
  </si>
  <si>
    <t xml:space="preserve">Exterior paint &amp; siding</t>
  </si>
  <si>
    <t xml:space="preserve">Plumbing &amp; mechanical</t>
  </si>
  <si>
    <t xml:space="preserve">Contingency</t>
  </si>
  <si>
    <t xml:space="preserve">Total Reserve Contributions</t>
  </si>
  <si>
    <t xml:space="preserve">Budget Summary — FY2026 (Fictional Sample Data)</t>
  </si>
  <si>
    <t xml:space="preserve">Total Operating Expenses (Budget)</t>
  </si>
  <si>
    <t xml:space="preserve">Projected Surplus / (Deficit)</t>
  </si>
  <si>
    <t xml:space="preserve">Dues Analysis</t>
  </si>
  <si>
    <t xml:space="preserve">Total Units</t>
  </si>
  <si>
    <t xml:space="preserve">Current Average Dues per Unit / Month</t>
  </si>
  <si>
    <t xml:space="preserve">Dues Needed per Unit / Month (to fully fund budget)</t>
  </si>
  <si>
    <t xml:space="preserve">If "Dues Needed" exceeds current average dues, the budget as entered relies on other income,</t>
  </si>
  <si>
    <t xml:space="preserve">surplus, or a dues increase. The average is a blended rate across all unit types.</t>
  </si>
  <si>
    <t xml:space="preserve">12-Month Cash Flow — FY2026 (Fictional Sample Data)</t>
  </si>
  <si>
    <t xml:space="preserve">Starting Operating Cash (Jan 1) ($)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</si>
  <si>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</si>
  <si>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</si>
  <si>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</si>
  <si>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</si>
  <si>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</si>
  <si>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</si>
  <si>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</si>
  <si>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</si>
  <si>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</si>
  <si>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</si>
  <si>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</si>
  <si>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</si>
  <si>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Dues Income</t>
  </si>
  <si>
    <t xml:space="preserve">Other Income</t>
  </si>
  <si>
    <t xml:space="preserve">Total Income</t>
  </si>
  <si>
    <t xml:space="preserve">Operating Expenses</t>
  </si>
  <si>
    <t xml:space="preserve">Reserve Contributions</t>
  </si>
  <si>
    <t xml:space="preserve">Total Outflows</t>
  </si>
  <si>
    <t xml:space="preserve">Net Cash Flow</t>
  </si>
  <si>
    <t xml:space="preserve">Beginning Balance</t>
  </si>
  <si>
    <t xml:space="preserve">Ending Balance</t>
  </si>
  <si>
    <t xml:space="preserve">Amounts are spread evenly across months. Adjust individual cells for seasonal items</t>
  </si>
  <si>
    <t xml:space="preserve">(e.g., snow removal in winter, insurance premiums due annually).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</si>
</sst>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\$#,##0"/>
    <numFmt numFmtId="167" formatCode="\$#,##0;&quot;($&quot;#,##0\)"/>
    <numFmt numFmtId="168" formatCode="0.0%"/>
    <numFmt numFmtId="169" formatCode="\$#,##0.0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1F4E7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1F4E79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0"/>
      <color rgb="FF0000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EDEDED"/>
        <bgColor rgb="FFD9E2F3"/>
      </patternFill>
    </fill>
    <fill>
      <patternFill patternType="solid">
        <fgColor rgb="FFD9E2F3"/>
        <bgColor rgb="FFEDEDE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15"/>
  </cols>
  <sheetData>
    <row r="1" customFormat="false" ht="17.3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</row>
    <row r="4" customFormat="false" ht="15" hidden="false" customHeight="false" outlineLevel="0" collapsed="false">
      <c r="A4" s="2"/>
    </row>
    <row r="5" customFormat="false" ht="15" hidden="false" customHeight="false" outlineLevel="0" collapsed="false">
      <c r="A5" s="3" t="s">
        <v>2</v>
      </c>
    </row>
    <row r="6" customFormat="false" ht="15" hidden="false" customHeight="false" outlineLevel="0" collapsed="false">
      <c r="A6" s="2" t="s">
        <v>3</v>
      </c>
    </row>
    <row r="7" customFormat="false" ht="15" hidden="false" customHeight="false" outlineLevel="0" collapsed="false">
      <c r="A7" s="2" t="s">
        <v>4</v>
      </c>
    </row>
    <row r="8" customFormat="false" ht="15" hidden="false" customHeight="false" outlineLevel="0" collapsed="false">
      <c r="A8" s="2" t="s">
        <v>5</v>
      </c>
    </row>
    <row r="9" customFormat="false" ht="15" hidden="false" customHeight="false" outlineLevel="0" collapsed="false">
      <c r="A9" s="2" t="s">
        <v>6</v>
      </c>
    </row>
    <row r="10" customFormat="false" ht="15" hidden="false" customHeight="false" outlineLevel="0" collapsed="false">
      <c r="A10" s="2" t="s">
        <v>7</v>
      </c>
    </row>
    <row r="11" customFormat="false" ht="15" hidden="false" customHeight="false" outlineLevel="0" collapsed="false">
      <c r="A11" s="2" t="s">
        <v>8</v>
      </c>
    </row>
    <row r="12" customFormat="false" ht="15" hidden="false" customHeight="false" outlineLevel="0" collapsed="false">
      <c r="A12" s="2"/>
    </row>
    <row r="13" customFormat="false" ht="15" hidden="false" customHeight="false" outlineLevel="0" collapsed="false">
      <c r="A13" s="3" t="s">
        <v>9</v>
      </c>
    </row>
    <row r="14" customFormat="false" ht="15" hidden="false" customHeight="false" outlineLevel="0" collapsed="false">
      <c r="A14" s="2" t="s">
        <v>10</v>
      </c>
    </row>
    <row r="15" customFormat="false" ht="15" hidden="false" customHeight="false" outlineLevel="0" collapsed="false">
      <c r="A15" s="2"/>
    </row>
    <row r="16" customFormat="false" ht="15" hidden="false" customHeight="false" outlineLevel="0" collapsed="false">
      <c r="A16" s="2" t="s">
        <v>11</v>
      </c>
    </row>
    <row r="17" customFormat="false" ht="15" hidden="false" customHeight="false" outlineLevel="0" collapsed="false">
      <c r="A17" s="2" t="s">
        <v>12</v>
      </c>
    </row>
    <row r="18" customFormat="false" ht="15" hidden="false" customHeight="false" outlineLevel="0" collapsed="false">
      <c r="A18" s="2" t="s">
        <v>13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0"/>
    <col collapsed="false" customWidth="true" hidden="false" outlineLevel="0" max="3" min="3" style="0" width="22"/>
    <col collapsed="false" customWidth="true" hidden="false" outlineLevel="0" max="5" min="4" style="0" width="16"/>
  </cols>
  <sheetData>
    <row r="1" customFormat="false" ht="17.35" hidden="false" customHeight="false" outlineLevel="0" collapsed="false">
      <c r="A1" s="1" t="s">
        <v>14</v>
      </c>
    </row>
    <row r="3" customFormat="false" ht="15" hidden="false" customHeight="false" outlineLevel="0" collapsed="false">
      <c r="A3" s="4" t="s">
        <v>15</v>
      </c>
    </row>
    <row r="4" customFormat="false" ht="23.85" hidden="false" customHeight="false" outlineLevel="0" collapsed="false">
      <c r="A4" s="5" t="s">
        <v>16</v>
      </c>
      <c r="B4" s="5" t="s">
        <v>17</v>
      </c>
      <c r="C4" s="5" t="s">
        <v>18</v>
      </c>
      <c r="D4" s="5" t="s">
        <v>19</v>
      </c>
      <c r="E4" s="5" t="s">
        <v>20</v>
      </c>
    </row>
    <row r="5" customFormat="false" ht="15" hidden="false" customHeight="false" outlineLevel="0" collapsed="false">
      <c r="A5" s="6" t="s">
        <v>21</v>
      </c>
      <c r="B5" s="7" t="n">
        <v>8</v>
      </c>
      <c r="C5" s="8" t="n">
        <v>340</v>
      </c>
      <c r="D5" s="9" t="n">
        <f aca="false">B5*C5</f>
        <v>2720</v>
      </c>
      <c r="E5" s="9" t="n">
        <f aca="false">D5*12</f>
        <v>32640</v>
      </c>
    </row>
    <row r="6" customFormat="false" ht="15" hidden="false" customHeight="false" outlineLevel="0" collapsed="false">
      <c r="A6" s="6" t="s">
        <v>22</v>
      </c>
      <c r="B6" s="7" t="n">
        <v>10</v>
      </c>
      <c r="C6" s="8" t="n">
        <v>410</v>
      </c>
      <c r="D6" s="9" t="n">
        <f aca="false">B6*C6</f>
        <v>4100</v>
      </c>
      <c r="E6" s="9" t="n">
        <f aca="false">D6*12</f>
        <v>49200</v>
      </c>
    </row>
    <row r="7" customFormat="false" ht="15" hidden="false" customHeight="false" outlineLevel="0" collapsed="false">
      <c r="A7" s="6" t="s">
        <v>23</v>
      </c>
      <c r="B7" s="7" t="n">
        <v>6</v>
      </c>
      <c r="C7" s="8" t="n">
        <v>470</v>
      </c>
      <c r="D7" s="9" t="n">
        <f aca="false">B7*C7</f>
        <v>2820</v>
      </c>
      <c r="E7" s="9" t="n">
        <f aca="false">D7*12</f>
        <v>33840</v>
      </c>
    </row>
    <row r="8" customFormat="false" ht="15" hidden="false" customHeight="false" outlineLevel="0" collapsed="false">
      <c r="A8" s="10" t="s">
        <v>24</v>
      </c>
      <c r="B8" s="11" t="n">
        <f aca="false">SUM(B5:B7)</f>
        <v>24</v>
      </c>
      <c r="C8" s="10"/>
      <c r="D8" s="12" t="n">
        <f aca="false">SUM(D5:D7)</f>
        <v>9640</v>
      </c>
      <c r="E8" s="12" t="n">
        <f aca="false">SUM(E5:E7)</f>
        <v>115680</v>
      </c>
    </row>
    <row r="10" customFormat="false" ht="15" hidden="false" customHeight="false" outlineLevel="0" collapsed="false">
      <c r="A10" s="4" t="s">
        <v>25</v>
      </c>
    </row>
    <row r="11" customFormat="false" ht="15" hidden="false" customHeight="false" outlineLevel="0" collapsed="false">
      <c r="A11" s="5" t="s">
        <v>26</v>
      </c>
      <c r="B11" s="5" t="s">
        <v>27</v>
      </c>
    </row>
    <row r="12" customFormat="false" ht="15" hidden="false" customHeight="false" outlineLevel="0" collapsed="false">
      <c r="A12" s="6" t="s">
        <v>28</v>
      </c>
      <c r="B12" s="8" t="n">
        <v>600</v>
      </c>
    </row>
    <row r="13" customFormat="false" ht="15" hidden="false" customHeight="false" outlineLevel="0" collapsed="false">
      <c r="A13" s="6" t="s">
        <v>29</v>
      </c>
      <c r="B13" s="8" t="n">
        <v>1800</v>
      </c>
    </row>
    <row r="14" customFormat="false" ht="15" hidden="false" customHeight="false" outlineLevel="0" collapsed="false">
      <c r="A14" s="6" t="s">
        <v>30</v>
      </c>
      <c r="B14" s="8" t="n">
        <v>400</v>
      </c>
    </row>
    <row r="15" customFormat="false" ht="15" hidden="false" customHeight="false" outlineLevel="0" collapsed="false">
      <c r="A15" s="6" t="s">
        <v>31</v>
      </c>
      <c r="B15" s="8" t="n">
        <v>0</v>
      </c>
    </row>
    <row r="16" customFormat="false" ht="15" hidden="false" customHeight="false" outlineLevel="0" collapsed="false">
      <c r="A16" s="10" t="s">
        <v>32</v>
      </c>
      <c r="B16" s="12" t="n">
        <f aca="false">SUM(B12:B15)</f>
        <v>2800</v>
      </c>
    </row>
    <row r="18" customFormat="false" ht="15" hidden="false" customHeight="false" outlineLevel="0" collapsed="false">
      <c r="A18" s="13" t="s">
        <v>33</v>
      </c>
      <c r="B18" s="14" t="n">
        <f aca="false">E8+B16</f>
        <v>118480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8"/>
    <col collapsed="false" customWidth="true" hidden="false" outlineLevel="0" max="3" min="3" style="0" width="20"/>
    <col collapsed="false" customWidth="true" hidden="false" outlineLevel="0" max="4" min="4" style="0" width="15"/>
    <col collapsed="false" customWidth="true" hidden="false" outlineLevel="0" max="5" min="5" style="0" width="22"/>
    <col collapsed="false" customWidth="true" hidden="false" outlineLevel="0" max="6" min="6" style="0" width="16"/>
  </cols>
  <sheetData>
    <row r="1" customFormat="false" ht="17.35" hidden="false" customHeight="false" outlineLevel="0" collapsed="false">
      <c r="A1" s="1" t="s">
        <v>34</v>
      </c>
    </row>
    <row r="2" customFormat="false" ht="15" hidden="false" customHeight="false" outlineLevel="0" collapsed="false">
      <c r="A2" s="15" t="s">
        <v>35</v>
      </c>
    </row>
    <row r="4" customFormat="false" ht="23.85" hidden="false" customHeight="false" outlineLevel="0" collapsed="false">
      <c r="A4" s="5" t="s">
        <v>36</v>
      </c>
      <c r="B4" s="5" t="s">
        <v>37</v>
      </c>
      <c r="C4" s="5" t="s">
        <v>38</v>
      </c>
      <c r="D4" s="5" t="s">
        <v>39</v>
      </c>
      <c r="E4" s="5" t="s">
        <v>40</v>
      </c>
      <c r="F4" s="5" t="s">
        <v>41</v>
      </c>
    </row>
    <row r="5" customFormat="false" ht="15" hidden="false" customHeight="false" outlineLevel="0" collapsed="false">
      <c r="A5" s="16" t="s">
        <v>42</v>
      </c>
      <c r="B5" s="16"/>
      <c r="C5" s="16"/>
      <c r="D5" s="16"/>
      <c r="E5" s="16"/>
      <c r="F5" s="16"/>
    </row>
    <row r="6" customFormat="false" ht="15" hidden="false" customHeight="false" outlineLevel="0" collapsed="false">
      <c r="A6" s="17" t="s">
        <v>43</v>
      </c>
      <c r="B6" s="8" t="n">
        <v>19500</v>
      </c>
      <c r="C6" s="8" t="n">
        <v>21000</v>
      </c>
      <c r="D6" s="8" t="n">
        <v>10500</v>
      </c>
      <c r="E6" s="18" t="n">
        <f aca="false">C6-D6</f>
        <v>10500</v>
      </c>
      <c r="F6" s="19" t="n">
        <f aca="false">IF(C6=0,"",D6/C6)</f>
        <v>0.5</v>
      </c>
    </row>
    <row r="7" customFormat="false" ht="15" hidden="false" customHeight="false" outlineLevel="0" collapsed="false">
      <c r="A7" s="17" t="s">
        <v>44</v>
      </c>
      <c r="B7" s="8" t="n">
        <v>1800</v>
      </c>
      <c r="C7" s="8" t="n">
        <v>2000</v>
      </c>
      <c r="D7" s="8" t="n">
        <v>1000</v>
      </c>
      <c r="E7" s="18" t="n">
        <f aca="false">C7-D7</f>
        <v>1000</v>
      </c>
      <c r="F7" s="19" t="n">
        <f aca="false">IF(C7=0,"",D7/C7)</f>
        <v>0.5</v>
      </c>
    </row>
    <row r="8" customFormat="false" ht="15" hidden="false" customHeight="false" outlineLevel="0" collapsed="false">
      <c r="A8" s="10" t="s">
        <v>45</v>
      </c>
      <c r="B8" s="12" t="n">
        <f aca="false">SUM(B6:B7)</f>
        <v>21300</v>
      </c>
      <c r="C8" s="12" t="n">
        <f aca="false">SUM(C6:C7)</f>
        <v>23000</v>
      </c>
      <c r="D8" s="12" t="n">
        <f aca="false">SUM(D6:D7)</f>
        <v>11500</v>
      </c>
      <c r="E8" s="20" t="n">
        <f aca="false">C8-D8</f>
        <v>11500</v>
      </c>
      <c r="F8" s="21" t="n">
        <f aca="false">IF(C8=0,"",D8/C8)</f>
        <v>0.5</v>
      </c>
    </row>
    <row r="9" customFormat="false" ht="15" hidden="false" customHeight="false" outlineLevel="0" collapsed="false">
      <c r="A9" s="16" t="s">
        <v>46</v>
      </c>
      <c r="B9" s="16"/>
      <c r="C9" s="16"/>
      <c r="D9" s="16"/>
      <c r="E9" s="16"/>
      <c r="F9" s="16"/>
    </row>
    <row r="10" customFormat="false" ht="15" hidden="false" customHeight="false" outlineLevel="0" collapsed="false">
      <c r="A10" s="17" t="s">
        <v>47</v>
      </c>
      <c r="B10" s="8" t="n">
        <v>8200</v>
      </c>
      <c r="C10" s="8" t="n">
        <v>8800</v>
      </c>
      <c r="D10" s="8" t="n">
        <v>4300</v>
      </c>
      <c r="E10" s="18" t="n">
        <f aca="false">C10-D10</f>
        <v>4500</v>
      </c>
      <c r="F10" s="19" t="n">
        <f aca="false">IF(C10=0,"",D10/C10)</f>
        <v>0.488636363636364</v>
      </c>
    </row>
    <row r="11" customFormat="false" ht="15" hidden="false" customHeight="false" outlineLevel="0" collapsed="false">
      <c r="A11" s="17" t="s">
        <v>48</v>
      </c>
      <c r="B11" s="8" t="n">
        <v>4900</v>
      </c>
      <c r="C11" s="8" t="n">
        <v>5200</v>
      </c>
      <c r="D11" s="8" t="n">
        <v>2500</v>
      </c>
      <c r="E11" s="18" t="n">
        <f aca="false">C11-D11</f>
        <v>2700</v>
      </c>
      <c r="F11" s="19" t="n">
        <f aca="false">IF(C11=0,"",D11/C11)</f>
        <v>0.480769230769231</v>
      </c>
    </row>
    <row r="12" customFormat="false" ht="15" hidden="false" customHeight="false" outlineLevel="0" collapsed="false">
      <c r="A12" s="17" t="s">
        <v>49</v>
      </c>
      <c r="B12" s="8" t="n">
        <v>3600</v>
      </c>
      <c r="C12" s="8" t="n">
        <v>3900</v>
      </c>
      <c r="D12" s="8" t="n">
        <v>1950</v>
      </c>
      <c r="E12" s="18" t="n">
        <f aca="false">C12-D12</f>
        <v>1950</v>
      </c>
      <c r="F12" s="19" t="n">
        <f aca="false">IF(C12=0,"",D12/C12)</f>
        <v>0.5</v>
      </c>
    </row>
    <row r="13" customFormat="false" ht="15" hidden="false" customHeight="false" outlineLevel="0" collapsed="false">
      <c r="A13" s="10" t="s">
        <v>50</v>
      </c>
      <c r="B13" s="12" t="n">
        <f aca="false">SUM(B10:B12)</f>
        <v>16700</v>
      </c>
      <c r="C13" s="12" t="n">
        <f aca="false">SUM(C10:C12)</f>
        <v>17900</v>
      </c>
      <c r="D13" s="12" t="n">
        <f aca="false">SUM(D10:D12)</f>
        <v>8750</v>
      </c>
      <c r="E13" s="20" t="n">
        <f aca="false">C13-D13</f>
        <v>9150</v>
      </c>
      <c r="F13" s="21" t="n">
        <f aca="false">IF(C13=0,"",D13/C13)</f>
        <v>0.488826815642458</v>
      </c>
    </row>
    <row r="14" customFormat="false" ht="15" hidden="false" customHeight="false" outlineLevel="0" collapsed="false">
      <c r="A14" s="16" t="s">
        <v>51</v>
      </c>
      <c r="B14" s="16"/>
      <c r="C14" s="16"/>
      <c r="D14" s="16"/>
      <c r="E14" s="16"/>
      <c r="F14" s="16"/>
    </row>
    <row r="15" customFormat="false" ht="15" hidden="false" customHeight="false" outlineLevel="0" collapsed="false">
      <c r="A15" s="17" t="s">
        <v>52</v>
      </c>
      <c r="B15" s="8" t="n">
        <v>6800</v>
      </c>
      <c r="C15" s="8" t="n">
        <v>7200</v>
      </c>
      <c r="D15" s="8" t="n">
        <v>3100</v>
      </c>
      <c r="E15" s="18" t="n">
        <f aca="false">C15-D15</f>
        <v>4100</v>
      </c>
      <c r="F15" s="19" t="n">
        <f aca="false">IF(C15=0,"",D15/C15)</f>
        <v>0.430555555555556</v>
      </c>
    </row>
    <row r="16" customFormat="false" ht="15" hidden="false" customHeight="false" outlineLevel="0" collapsed="false">
      <c r="A16" s="17" t="s">
        <v>53</v>
      </c>
      <c r="B16" s="8" t="n">
        <v>4200</v>
      </c>
      <c r="C16" s="8" t="n">
        <v>4800</v>
      </c>
      <c r="D16" s="8" t="n">
        <v>3900</v>
      </c>
      <c r="E16" s="18" t="n">
        <f aca="false">C16-D16</f>
        <v>900</v>
      </c>
      <c r="F16" s="19" t="n">
        <f aca="false">IF(C16=0,"",D16/C16)</f>
        <v>0.8125</v>
      </c>
    </row>
    <row r="17" customFormat="false" ht="15" hidden="false" customHeight="false" outlineLevel="0" collapsed="false">
      <c r="A17" s="10" t="s">
        <v>54</v>
      </c>
      <c r="B17" s="12" t="n">
        <f aca="false">SUM(B15:B16)</f>
        <v>11000</v>
      </c>
      <c r="C17" s="12" t="n">
        <f aca="false">SUM(C15:C16)</f>
        <v>12000</v>
      </c>
      <c r="D17" s="12" t="n">
        <f aca="false">SUM(D15:D16)</f>
        <v>7000</v>
      </c>
      <c r="E17" s="20" t="n">
        <f aca="false">C17-D17</f>
        <v>5000</v>
      </c>
      <c r="F17" s="21" t="n">
        <f aca="false">IF(C17=0,"",D17/C17)</f>
        <v>0.583333333333333</v>
      </c>
    </row>
    <row r="18" customFormat="false" ht="15" hidden="false" customHeight="false" outlineLevel="0" collapsed="false">
      <c r="A18" s="16" t="s">
        <v>55</v>
      </c>
      <c r="B18" s="16"/>
      <c r="C18" s="16"/>
      <c r="D18" s="16"/>
      <c r="E18" s="16"/>
      <c r="F18" s="16"/>
    </row>
    <row r="19" customFormat="false" ht="15" hidden="false" customHeight="false" outlineLevel="0" collapsed="false">
      <c r="A19" s="17" t="s">
        <v>56</v>
      </c>
      <c r="B19" s="8" t="n">
        <v>9500</v>
      </c>
      <c r="C19" s="8" t="n">
        <v>10000</v>
      </c>
      <c r="D19" s="8" t="n">
        <v>4600</v>
      </c>
      <c r="E19" s="18" t="n">
        <f aca="false">C19-D19</f>
        <v>5400</v>
      </c>
      <c r="F19" s="19" t="n">
        <f aca="false">IF(C19=0,"",D19/C19)</f>
        <v>0.46</v>
      </c>
    </row>
    <row r="20" customFormat="false" ht="15" hidden="false" customHeight="false" outlineLevel="0" collapsed="false">
      <c r="A20" s="17" t="s">
        <v>57</v>
      </c>
      <c r="B20" s="8" t="n">
        <v>4800</v>
      </c>
      <c r="C20" s="8" t="n">
        <v>5200</v>
      </c>
      <c r="D20" s="8" t="n">
        <v>2600</v>
      </c>
      <c r="E20" s="18" t="n">
        <f aca="false">C20-D20</f>
        <v>2600</v>
      </c>
      <c r="F20" s="19" t="n">
        <f aca="false">IF(C20=0,"",D20/C20)</f>
        <v>0.5</v>
      </c>
    </row>
    <row r="21" customFormat="false" ht="15" hidden="false" customHeight="false" outlineLevel="0" collapsed="false">
      <c r="A21" s="17" t="s">
        <v>58</v>
      </c>
      <c r="B21" s="8" t="n">
        <v>5900</v>
      </c>
      <c r="C21" s="8" t="n">
        <v>6500</v>
      </c>
      <c r="D21" s="8" t="n">
        <v>2200</v>
      </c>
      <c r="E21" s="18" t="n">
        <f aca="false">C21-D21</f>
        <v>4300</v>
      </c>
      <c r="F21" s="19" t="n">
        <f aca="false">IF(C21=0,"",D21/C21)</f>
        <v>0.338461538461539</v>
      </c>
    </row>
    <row r="22" customFormat="false" ht="15" hidden="false" customHeight="false" outlineLevel="0" collapsed="false">
      <c r="A22" s="10" t="s">
        <v>59</v>
      </c>
      <c r="B22" s="12" t="n">
        <f aca="false">SUM(B19:B21)</f>
        <v>20200</v>
      </c>
      <c r="C22" s="12" t="n">
        <f aca="false">SUM(C19:C21)</f>
        <v>21700</v>
      </c>
      <c r="D22" s="12" t="n">
        <f aca="false">SUM(D19:D21)</f>
        <v>9400</v>
      </c>
      <c r="E22" s="20" t="n">
        <f aca="false">C22-D22</f>
        <v>12300</v>
      </c>
      <c r="F22" s="21" t="n">
        <f aca="false">IF(C22=0,"",D22/C22)</f>
        <v>0.433179723502304</v>
      </c>
    </row>
    <row r="23" customFormat="false" ht="15" hidden="false" customHeight="false" outlineLevel="0" collapsed="false">
      <c r="A23" s="16" t="s">
        <v>60</v>
      </c>
      <c r="B23" s="16"/>
      <c r="C23" s="16"/>
      <c r="D23" s="16"/>
      <c r="E23" s="16"/>
      <c r="F23" s="16"/>
    </row>
    <row r="24" customFormat="false" ht="15" hidden="false" customHeight="false" outlineLevel="0" collapsed="false">
      <c r="A24" s="17" t="s">
        <v>61</v>
      </c>
      <c r="B24" s="8" t="n">
        <v>900</v>
      </c>
      <c r="C24" s="8" t="n">
        <v>1000</v>
      </c>
      <c r="D24" s="8" t="n">
        <v>450</v>
      </c>
      <c r="E24" s="18" t="n">
        <f aca="false">C24-D24</f>
        <v>550</v>
      </c>
      <c r="F24" s="19" t="n">
        <f aca="false">IF(C24=0,"",D24/C24)</f>
        <v>0.45</v>
      </c>
    </row>
    <row r="25" customFormat="false" ht="15" hidden="false" customHeight="false" outlineLevel="0" collapsed="false">
      <c r="A25" s="17" t="s">
        <v>62</v>
      </c>
      <c r="B25" s="8" t="n">
        <v>1100</v>
      </c>
      <c r="C25" s="8" t="n">
        <v>1200</v>
      </c>
      <c r="D25" s="8" t="n">
        <v>600</v>
      </c>
      <c r="E25" s="18" t="n">
        <f aca="false">C25-D25</f>
        <v>600</v>
      </c>
      <c r="F25" s="19" t="n">
        <f aca="false">IF(C25=0,"",D25/C25)</f>
        <v>0.5</v>
      </c>
    </row>
    <row r="26" customFormat="false" ht="15" hidden="false" customHeight="false" outlineLevel="0" collapsed="false">
      <c r="A26" s="17" t="s">
        <v>63</v>
      </c>
      <c r="B26" s="8" t="n">
        <v>700</v>
      </c>
      <c r="C26" s="8" t="n">
        <v>800</v>
      </c>
      <c r="D26" s="8" t="n">
        <v>250</v>
      </c>
      <c r="E26" s="18" t="n">
        <f aca="false">C26-D26</f>
        <v>550</v>
      </c>
      <c r="F26" s="19" t="n">
        <f aca="false">IF(C26=0,"",D26/C26)</f>
        <v>0.3125</v>
      </c>
    </row>
    <row r="27" customFormat="false" ht="15" hidden="false" customHeight="false" outlineLevel="0" collapsed="false">
      <c r="A27" s="10" t="s">
        <v>64</v>
      </c>
      <c r="B27" s="12" t="n">
        <f aca="false">SUM(B24:B26)</f>
        <v>2700</v>
      </c>
      <c r="C27" s="12" t="n">
        <f aca="false">SUM(C24:C26)</f>
        <v>3000</v>
      </c>
      <c r="D27" s="12" t="n">
        <f aca="false">SUM(D24:D26)</f>
        <v>1300</v>
      </c>
      <c r="E27" s="20" t="n">
        <f aca="false">C27-D27</f>
        <v>1700</v>
      </c>
      <c r="F27" s="21" t="n">
        <f aca="false">IF(C27=0,"",D27/C27)</f>
        <v>0.433333333333333</v>
      </c>
    </row>
    <row r="28" customFormat="false" ht="15" hidden="false" customHeight="false" outlineLevel="0" collapsed="false">
      <c r="A28" s="16" t="s">
        <v>65</v>
      </c>
      <c r="B28" s="16"/>
      <c r="C28" s="16"/>
      <c r="D28" s="16"/>
      <c r="E28" s="16"/>
      <c r="F28" s="16"/>
    </row>
    <row r="29" customFormat="false" ht="15" hidden="false" customHeight="false" outlineLevel="0" collapsed="false">
      <c r="A29" s="17" t="s">
        <v>66</v>
      </c>
      <c r="B29" s="8" t="n">
        <v>1500</v>
      </c>
      <c r="C29" s="8" t="n">
        <v>1600</v>
      </c>
      <c r="D29" s="8" t="n">
        <v>1600</v>
      </c>
      <c r="E29" s="18" t="n">
        <f aca="false">C29-D29</f>
        <v>0</v>
      </c>
      <c r="F29" s="19" t="n">
        <f aca="false">IF(C29=0,"",D29/C29)</f>
        <v>1</v>
      </c>
    </row>
    <row r="30" customFormat="false" ht="15" hidden="false" customHeight="false" outlineLevel="0" collapsed="false">
      <c r="A30" s="17" t="s">
        <v>67</v>
      </c>
      <c r="B30" s="8" t="n">
        <v>1200</v>
      </c>
      <c r="C30" s="8" t="n">
        <v>1500</v>
      </c>
      <c r="D30" s="8" t="n">
        <v>300</v>
      </c>
      <c r="E30" s="18" t="n">
        <f aca="false">C30-D30</f>
        <v>1200</v>
      </c>
      <c r="F30" s="19" t="n">
        <f aca="false">IF(C30=0,"",D30/C30)</f>
        <v>0.2</v>
      </c>
    </row>
    <row r="31" customFormat="false" ht="15" hidden="false" customHeight="false" outlineLevel="0" collapsed="false">
      <c r="A31" s="17" t="s">
        <v>68</v>
      </c>
      <c r="B31" s="8" t="n">
        <v>500</v>
      </c>
      <c r="C31" s="8" t="n">
        <v>2500</v>
      </c>
      <c r="D31" s="8" t="n">
        <v>0</v>
      </c>
      <c r="E31" s="18" t="n">
        <f aca="false">C31-D31</f>
        <v>2500</v>
      </c>
      <c r="F31" s="19" t="n">
        <f aca="false">IF(C31=0,"",D31/C31)</f>
        <v>0</v>
      </c>
    </row>
    <row r="32" customFormat="false" ht="15" hidden="false" customHeight="false" outlineLevel="0" collapsed="false">
      <c r="A32" s="10" t="s">
        <v>69</v>
      </c>
      <c r="B32" s="12" t="n">
        <f aca="false">SUM(B29:B31)</f>
        <v>3200</v>
      </c>
      <c r="C32" s="12" t="n">
        <f aca="false">SUM(C29:C31)</f>
        <v>5600</v>
      </c>
      <c r="D32" s="12" t="n">
        <f aca="false">SUM(D29:D31)</f>
        <v>1900</v>
      </c>
      <c r="E32" s="20" t="n">
        <f aca="false">C32-D32</f>
        <v>3700</v>
      </c>
      <c r="F32" s="21" t="n">
        <f aca="false">IF(C32=0,"",D32/C32)</f>
        <v>0.339285714285714</v>
      </c>
    </row>
    <row r="34" customFormat="false" ht="15" hidden="false" customHeight="false" outlineLevel="0" collapsed="false">
      <c r="A34" s="22" t="s">
        <v>70</v>
      </c>
      <c r="B34" s="23" t="n">
        <f aca="false">B8+B13+B17+B22+B27+B32</f>
        <v>75100</v>
      </c>
      <c r="C34" s="23" t="n">
        <f aca="false">C8+C13+C17+C22+C27+C32</f>
        <v>83200</v>
      </c>
      <c r="D34" s="23" t="n">
        <f aca="false">D8+D13+D17+D22+D27+D32</f>
        <v>39850</v>
      </c>
      <c r="E34" s="24" t="n">
        <f aca="false">C34-D34</f>
        <v>43350</v>
      </c>
      <c r="F34" s="25" t="n">
        <f aca="false">IF(C34=0,"",D34/C34)</f>
        <v>0.478966346153846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22"/>
    <col collapsed="false" customWidth="true" hidden="false" outlineLevel="0" max="3" min="3" style="0" width="14"/>
  </cols>
  <sheetData>
    <row r="1" customFormat="false" ht="17.35" hidden="false" customHeight="false" outlineLevel="0" collapsed="false">
      <c r="A1" s="1" t="s">
        <v>71</v>
      </c>
    </row>
    <row r="2" customFormat="false" ht="15" hidden="false" customHeight="false" outlineLevel="0" collapsed="false">
      <c r="A2" s="15" t="s">
        <v>72</v>
      </c>
    </row>
    <row r="4" customFormat="false" ht="15" hidden="false" customHeight="false" outlineLevel="0" collapsed="false">
      <c r="A4" s="5" t="s">
        <v>73</v>
      </c>
      <c r="B4" s="5" t="s">
        <v>74</v>
      </c>
      <c r="C4" s="5" t="s">
        <v>75</v>
      </c>
    </row>
    <row r="5" customFormat="false" ht="15" hidden="false" customHeight="false" outlineLevel="0" collapsed="false">
      <c r="A5" s="6" t="s">
        <v>76</v>
      </c>
      <c r="B5" s="8" t="n">
        <v>12000</v>
      </c>
      <c r="C5" s="9" t="n">
        <f aca="false">B5/12</f>
        <v>1000</v>
      </c>
    </row>
    <row r="6" customFormat="false" ht="15" hidden="false" customHeight="false" outlineLevel="0" collapsed="false">
      <c r="A6" s="6" t="s">
        <v>77</v>
      </c>
      <c r="B6" s="8" t="n">
        <v>6000</v>
      </c>
      <c r="C6" s="9" t="n">
        <f aca="false">B6/12</f>
        <v>500</v>
      </c>
    </row>
    <row r="7" customFormat="false" ht="15" hidden="false" customHeight="false" outlineLevel="0" collapsed="false">
      <c r="A7" s="6" t="s">
        <v>78</v>
      </c>
      <c r="B7" s="8" t="n">
        <v>5000</v>
      </c>
      <c r="C7" s="9" t="n">
        <f aca="false">B7/12</f>
        <v>416.666666666667</v>
      </c>
    </row>
    <row r="8" customFormat="false" ht="15" hidden="false" customHeight="false" outlineLevel="0" collapsed="false">
      <c r="A8" s="6" t="s">
        <v>79</v>
      </c>
      <c r="B8" s="8" t="n">
        <v>3500</v>
      </c>
      <c r="C8" s="9" t="n">
        <f aca="false">B8/12</f>
        <v>291.666666666667</v>
      </c>
    </row>
    <row r="9" customFormat="false" ht="15" hidden="false" customHeight="false" outlineLevel="0" collapsed="false">
      <c r="A9" s="6" t="s">
        <v>80</v>
      </c>
      <c r="B9" s="8" t="n">
        <v>2000</v>
      </c>
      <c r="C9" s="9" t="n">
        <f aca="false">B9/12</f>
        <v>166.666666666667</v>
      </c>
    </row>
    <row r="10" customFormat="false" ht="15" hidden="false" customHeight="false" outlineLevel="0" collapsed="false">
      <c r="A10" s="10" t="s">
        <v>81</v>
      </c>
      <c r="B10" s="12" t="n">
        <f aca="false">SUM(B5:B9)</f>
        <v>28500</v>
      </c>
      <c r="C10" s="12" t="n">
        <f aca="false">SUM(C5:C9)</f>
        <v>2375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4"/>
    <col collapsed="false" customWidth="true" hidden="false" outlineLevel="0" max="2" min="2" style="0" width="18"/>
  </cols>
  <sheetData>
    <row r="1" customFormat="false" ht="17.35" hidden="false" customHeight="false" outlineLevel="0" collapsed="false">
      <c r="A1" s="1" t="s">
        <v>82</v>
      </c>
    </row>
    <row r="4" customFormat="false" ht="15" hidden="false" customHeight="false" outlineLevel="0" collapsed="false">
      <c r="A4" s="13" t="s">
        <v>33</v>
      </c>
      <c r="B4" s="26" t="n">
        <f aca="false">Income!B18</f>
        <v>118480</v>
      </c>
    </row>
    <row r="5" customFormat="false" ht="15" hidden="false" customHeight="false" outlineLevel="0" collapsed="false">
      <c r="A5" s="13" t="s">
        <v>83</v>
      </c>
      <c r="B5" s="26" t="n">
        <f aca="false">Operating_Expenses!C34</f>
        <v>83200</v>
      </c>
    </row>
    <row r="6" customFormat="false" ht="15" hidden="false" customHeight="false" outlineLevel="0" collapsed="false">
      <c r="A6" s="13" t="s">
        <v>81</v>
      </c>
      <c r="B6" s="26" t="n">
        <f aca="false">Reserve_Contributions!B10</f>
        <v>28500</v>
      </c>
    </row>
    <row r="7" customFormat="false" ht="15" hidden="false" customHeight="false" outlineLevel="0" collapsed="false">
      <c r="A7" s="13" t="s">
        <v>84</v>
      </c>
      <c r="B7" s="27" t="n">
        <f aca="false">B4-B5-B6</f>
        <v>6780</v>
      </c>
    </row>
    <row r="9" customFormat="false" ht="15" hidden="false" customHeight="false" outlineLevel="0" collapsed="false">
      <c r="A9" s="4" t="s">
        <v>85</v>
      </c>
    </row>
    <row r="10" customFormat="false" ht="15" hidden="false" customHeight="false" outlineLevel="0" collapsed="false">
      <c r="A10" s="13" t="s">
        <v>86</v>
      </c>
      <c r="B10" s="28" t="n">
        <f aca="false">Income!B8</f>
        <v>24</v>
      </c>
    </row>
    <row r="11" customFormat="false" ht="15" hidden="false" customHeight="false" outlineLevel="0" collapsed="false">
      <c r="A11" s="13" t="s">
        <v>87</v>
      </c>
      <c r="B11" s="29" t="n">
        <f aca="false">IF(B10=0,0,Income!D8/B10)</f>
        <v>401.666666666667</v>
      </c>
    </row>
    <row r="12" customFormat="false" ht="15" hidden="false" customHeight="false" outlineLevel="0" collapsed="false">
      <c r="A12" s="13" t="s">
        <v>88</v>
      </c>
      <c r="B12" s="29" t="n">
        <f aca="false">IF(B10=0,0,(B5+B6-Income!B16)/B10/12)</f>
        <v>378.125</v>
      </c>
    </row>
    <row r="14" customFormat="false" ht="15" hidden="false" customHeight="false" outlineLevel="0" collapsed="false">
      <c r="A14" s="15" t="s">
        <v>89</v>
      </c>
    </row>
    <row r="15" customFormat="false" ht="15" hidden="false" customHeight="false" outlineLevel="0" collapsed="false">
      <c r="A15" s="15" t="s">
        <v>90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13" min="2" style="0" width="10"/>
  </cols>
  <sheetData>
    <row r="1" customFormat="false" ht="17.35" hidden="false" customHeight="false" outlineLevel="0" collapsed="false">
      <c r="A1" s="1" t="s">
        <v>91</v>
      </c>
    </row>
    <row r="2" customFormat="false" ht="15" hidden="false" customHeight="false" outlineLevel="0" collapsed="false">
      <c r="A2" s="3" t="s">
        <v>92</v>
      </c>
      <c r="B2" s="30" t="n">
        <v>15000</v>
      </c>
    </row>
    <row r="4" customFormat="false" ht="15" hidden="false" customHeight="false" outlineLevel="0" collapsed="false">
      <c r="A4" s="5"/>
      <c r="B4" s="5" t="s">
        <v>93</v>
      </c>
      <c r="C4" s="5" t="s">
        <v>94</v>
      </c>
      <c r="D4" s="5" t="s">
        <v>95</v>
      </c>
      <c r="E4" s="5" t="s">
        <v>96</v>
      </c>
      <c r="F4" s="5" t="s">
        <v>97</v>
      </c>
      <c r="G4" s="5" t="s">
        <v>98</v>
      </c>
      <c r="H4" s="5" t="s">
        <v>99</v>
      </c>
      <c r="I4" s="5" t="s">
        <v>100</v>
      </c>
      <c r="J4" s="5" t="s">
        <v>101</v>
      </c>
      <c r="K4" s="5" t="s">
        <v>102</v>
      </c>
      <c r="L4" s="5" t="s">
        <v>103</v>
      </c>
      <c r="M4" s="5" t="s">
        <v>104</v>
      </c>
    </row>
    <row r="5" customFormat="false" ht="15" hidden="false" customHeight="false" outlineLevel="0" collapsed="false">
      <c r="A5" s="17" t="s">
        <v>105</v>
      </c>
      <c r="B5" s="31" t="n">
        <f aca="false">Income!$D$8</f>
        <v>9640</v>
      </c>
      <c r="C5" s="31" t="n">
        <f aca="false">Income!$D$8</f>
        <v>9640</v>
      </c>
      <c r="D5" s="31" t="n">
        <f aca="false">Income!$D$8</f>
        <v>9640</v>
      </c>
      <c r="E5" s="31" t="n">
        <f aca="false">Income!$D$8</f>
        <v>9640</v>
      </c>
      <c r="F5" s="31" t="n">
        <f aca="false">Income!$D$8</f>
        <v>9640</v>
      </c>
      <c r="G5" s="31" t="n">
        <f aca="false">Income!$D$8</f>
        <v>9640</v>
      </c>
      <c r="H5" s="31" t="n">
        <f aca="false">Income!$D$8</f>
        <v>9640</v>
      </c>
      <c r="I5" s="31" t="n">
        <f aca="false">Income!$D$8</f>
        <v>9640</v>
      </c>
      <c r="J5" s="31" t="n">
        <f aca="false">Income!$D$8</f>
        <v>9640</v>
      </c>
      <c r="K5" s="31" t="n">
        <f aca="false">Income!$D$8</f>
        <v>9640</v>
      </c>
      <c r="L5" s="31" t="n">
        <f aca="false">Income!$D$8</f>
        <v>9640</v>
      </c>
      <c r="M5" s="31" t="n">
        <f aca="false">Income!$D$8</f>
        <v>9640</v>
      </c>
    </row>
    <row r="6" customFormat="false" ht="15" hidden="false" customHeight="false" outlineLevel="0" collapsed="false">
      <c r="A6" s="17" t="s">
        <v>106</v>
      </c>
      <c r="B6" s="31" t="n">
        <f aca="false">Income!$B$16/12</f>
        <v>233.333333333333</v>
      </c>
      <c r="C6" s="31" t="n">
        <f aca="false">Income!$B$16/12</f>
        <v>233.333333333333</v>
      </c>
      <c r="D6" s="31" t="n">
        <f aca="false">Income!$B$16/12</f>
        <v>233.333333333333</v>
      </c>
      <c r="E6" s="31" t="n">
        <f aca="false">Income!$B$16/12</f>
        <v>233.333333333333</v>
      </c>
      <c r="F6" s="31" t="n">
        <f aca="false">Income!$B$16/12</f>
        <v>233.333333333333</v>
      </c>
      <c r="G6" s="31" t="n">
        <f aca="false">Income!$B$16/12</f>
        <v>233.333333333333</v>
      </c>
      <c r="H6" s="31" t="n">
        <f aca="false">Income!$B$16/12</f>
        <v>233.333333333333</v>
      </c>
      <c r="I6" s="31" t="n">
        <f aca="false">Income!$B$16/12</f>
        <v>233.333333333333</v>
      </c>
      <c r="J6" s="31" t="n">
        <f aca="false">Income!$B$16/12</f>
        <v>233.333333333333</v>
      </c>
      <c r="K6" s="31" t="n">
        <f aca="false">Income!$B$16/12</f>
        <v>233.333333333333</v>
      </c>
      <c r="L6" s="31" t="n">
        <f aca="false">Income!$B$16/12</f>
        <v>233.333333333333</v>
      </c>
      <c r="M6" s="31" t="n">
        <f aca="false">Income!$B$16/12</f>
        <v>233.333333333333</v>
      </c>
    </row>
    <row r="7" customFormat="false" ht="15" hidden="false" customHeight="false" outlineLevel="0" collapsed="false">
      <c r="A7" s="13" t="s">
        <v>107</v>
      </c>
      <c r="B7" s="32" t="n">
        <f aca="false">SUM(B5:B6)</f>
        <v>9873.33333333333</v>
      </c>
      <c r="C7" s="32" t="n">
        <f aca="false">SUM(C5:C6)</f>
        <v>9873.33333333333</v>
      </c>
      <c r="D7" s="32" t="n">
        <f aca="false">SUM(D5:D6)</f>
        <v>9873.33333333333</v>
      </c>
      <c r="E7" s="32" t="n">
        <f aca="false">SUM(E5:E6)</f>
        <v>9873.33333333333</v>
      </c>
      <c r="F7" s="32" t="n">
        <f aca="false">SUM(F5:F6)</f>
        <v>9873.33333333333</v>
      </c>
      <c r="G7" s="32" t="n">
        <f aca="false">SUM(G5:G6)</f>
        <v>9873.33333333333</v>
      </c>
      <c r="H7" s="32" t="n">
        <f aca="false">SUM(H5:H6)</f>
        <v>9873.33333333333</v>
      </c>
      <c r="I7" s="32" t="n">
        <f aca="false">SUM(I5:I6)</f>
        <v>9873.33333333333</v>
      </c>
      <c r="J7" s="32" t="n">
        <f aca="false">SUM(J5:J6)</f>
        <v>9873.33333333333</v>
      </c>
      <c r="K7" s="32" t="n">
        <f aca="false">SUM(K5:K6)</f>
        <v>9873.33333333333</v>
      </c>
      <c r="L7" s="32" t="n">
        <f aca="false">SUM(L5:L6)</f>
        <v>9873.33333333333</v>
      </c>
      <c r="M7" s="32" t="n">
        <f aca="false">SUM(M5:M6)</f>
        <v>9873.33333333333</v>
      </c>
    </row>
    <row r="8" customFormat="false" ht="15" hidden="false" customHeight="false" outlineLevel="0" collapsed="false">
      <c r="A8" s="17" t="s">
        <v>108</v>
      </c>
      <c r="B8" s="31" t="n">
        <f aca="false">Operating_Expenses!$C$34/12</f>
        <v>6933.33333333333</v>
      </c>
      <c r="C8" s="31" t="n">
        <f aca="false">Operating_Expenses!$C$34/12</f>
        <v>6933.33333333333</v>
      </c>
      <c r="D8" s="31" t="n">
        <f aca="false">Operating_Expenses!$C$34/12</f>
        <v>6933.33333333333</v>
      </c>
      <c r="E8" s="31" t="n">
        <f aca="false">Operating_Expenses!$C$34/12</f>
        <v>6933.33333333333</v>
      </c>
      <c r="F8" s="31" t="n">
        <f aca="false">Operating_Expenses!$C$34/12</f>
        <v>6933.33333333333</v>
      </c>
      <c r="G8" s="31" t="n">
        <f aca="false">Operating_Expenses!$C$34/12</f>
        <v>6933.33333333333</v>
      </c>
      <c r="H8" s="31" t="n">
        <f aca="false">Operating_Expenses!$C$34/12</f>
        <v>6933.33333333333</v>
      </c>
      <c r="I8" s="31" t="n">
        <f aca="false">Operating_Expenses!$C$34/12</f>
        <v>6933.33333333333</v>
      </c>
      <c r="J8" s="31" t="n">
        <f aca="false">Operating_Expenses!$C$34/12</f>
        <v>6933.33333333333</v>
      </c>
      <c r="K8" s="31" t="n">
        <f aca="false">Operating_Expenses!$C$34/12</f>
        <v>6933.33333333333</v>
      </c>
      <c r="L8" s="31" t="n">
        <f aca="false">Operating_Expenses!$C$34/12</f>
        <v>6933.33333333333</v>
      </c>
      <c r="M8" s="31" t="n">
        <f aca="false">Operating_Expenses!$C$34/12</f>
        <v>6933.33333333333</v>
      </c>
    </row>
    <row r="9" customFormat="false" ht="15" hidden="false" customHeight="false" outlineLevel="0" collapsed="false">
      <c r="A9" s="17" t="s">
        <v>109</v>
      </c>
      <c r="B9" s="31" t="n">
        <f aca="false">Reserve_Contributions!$B$10/12</f>
        <v>2375</v>
      </c>
      <c r="C9" s="31" t="n">
        <f aca="false">Reserve_Contributions!$B$10/12</f>
        <v>2375</v>
      </c>
      <c r="D9" s="31" t="n">
        <f aca="false">Reserve_Contributions!$B$10/12</f>
        <v>2375</v>
      </c>
      <c r="E9" s="31" t="n">
        <f aca="false">Reserve_Contributions!$B$10/12</f>
        <v>2375</v>
      </c>
      <c r="F9" s="31" t="n">
        <f aca="false">Reserve_Contributions!$B$10/12</f>
        <v>2375</v>
      </c>
      <c r="G9" s="31" t="n">
        <f aca="false">Reserve_Contributions!$B$10/12</f>
        <v>2375</v>
      </c>
      <c r="H9" s="31" t="n">
        <f aca="false">Reserve_Contributions!$B$10/12</f>
        <v>2375</v>
      </c>
      <c r="I9" s="31" t="n">
        <f aca="false">Reserve_Contributions!$B$10/12</f>
        <v>2375</v>
      </c>
      <c r="J9" s="31" t="n">
        <f aca="false">Reserve_Contributions!$B$10/12</f>
        <v>2375</v>
      </c>
      <c r="K9" s="31" t="n">
        <f aca="false">Reserve_Contributions!$B$10/12</f>
        <v>2375</v>
      </c>
      <c r="L9" s="31" t="n">
        <f aca="false">Reserve_Contributions!$B$10/12</f>
        <v>2375</v>
      </c>
      <c r="M9" s="31" t="n">
        <f aca="false">Reserve_Contributions!$B$10/12</f>
        <v>2375</v>
      </c>
    </row>
    <row r="10" customFormat="false" ht="15" hidden="false" customHeight="false" outlineLevel="0" collapsed="false">
      <c r="A10" s="13" t="s">
        <v>110</v>
      </c>
      <c r="B10" s="32" t="n">
        <f aca="false">SUM(B8:B9)</f>
        <v>9308.33333333333</v>
      </c>
      <c r="C10" s="32" t="n">
        <f aca="false">SUM(C8:C9)</f>
        <v>9308.33333333333</v>
      </c>
      <c r="D10" s="32" t="n">
        <f aca="false">SUM(D8:D9)</f>
        <v>9308.33333333333</v>
      </c>
      <c r="E10" s="32" t="n">
        <f aca="false">SUM(E8:E9)</f>
        <v>9308.33333333333</v>
      </c>
      <c r="F10" s="32" t="n">
        <f aca="false">SUM(F8:F9)</f>
        <v>9308.33333333333</v>
      </c>
      <c r="G10" s="32" t="n">
        <f aca="false">SUM(G8:G9)</f>
        <v>9308.33333333333</v>
      </c>
      <c r="H10" s="32" t="n">
        <f aca="false">SUM(H8:H9)</f>
        <v>9308.33333333333</v>
      </c>
      <c r="I10" s="32" t="n">
        <f aca="false">SUM(I8:I9)</f>
        <v>9308.33333333333</v>
      </c>
      <c r="J10" s="32" t="n">
        <f aca="false">SUM(J8:J9)</f>
        <v>9308.33333333333</v>
      </c>
      <c r="K10" s="32" t="n">
        <f aca="false">SUM(K8:K9)</f>
        <v>9308.33333333333</v>
      </c>
      <c r="L10" s="32" t="n">
        <f aca="false">SUM(L8:L9)</f>
        <v>9308.33333333333</v>
      </c>
      <c r="M10" s="32" t="n">
        <f aca="false">SUM(M8:M9)</f>
        <v>9308.33333333333</v>
      </c>
    </row>
    <row r="11" customFormat="false" ht="15" hidden="false" customHeight="false" outlineLevel="0" collapsed="false">
      <c r="A11" s="13" t="s">
        <v>111</v>
      </c>
      <c r="B11" s="32" t="n">
        <f aca="false">B7-B10</f>
        <v>565.000000000002</v>
      </c>
      <c r="C11" s="32" t="n">
        <f aca="false">C7-C10</f>
        <v>565.000000000002</v>
      </c>
      <c r="D11" s="32" t="n">
        <f aca="false">D7-D10</f>
        <v>565.000000000002</v>
      </c>
      <c r="E11" s="32" t="n">
        <f aca="false">E7-E10</f>
        <v>565.000000000002</v>
      </c>
      <c r="F11" s="32" t="n">
        <f aca="false">F7-F10</f>
        <v>565.000000000002</v>
      </c>
      <c r="G11" s="32" t="n">
        <f aca="false">G7-G10</f>
        <v>565.000000000002</v>
      </c>
      <c r="H11" s="32" t="n">
        <f aca="false">H7-H10</f>
        <v>565.000000000002</v>
      </c>
      <c r="I11" s="32" t="n">
        <f aca="false">I7-I10</f>
        <v>565.000000000002</v>
      </c>
      <c r="J11" s="32" t="n">
        <f aca="false">J7-J10</f>
        <v>565.000000000002</v>
      </c>
      <c r="K11" s="32" t="n">
        <f aca="false">K7-K10</f>
        <v>565.000000000002</v>
      </c>
      <c r="L11" s="32" t="n">
        <f aca="false">L7-L10</f>
        <v>565.000000000002</v>
      </c>
      <c r="M11" s="32" t="n">
        <f aca="false">M7-M10</f>
        <v>565.000000000002</v>
      </c>
    </row>
    <row r="12" customFormat="false" ht="15" hidden="false" customHeight="false" outlineLevel="0" collapsed="false">
      <c r="A12" s="17" t="s">
        <v>112</v>
      </c>
      <c r="B12" s="9" t="n">
        <f aca="false">$B$2</f>
        <v>15000</v>
      </c>
      <c r="C12" s="9" t="n">
        <f aca="false">B13</f>
        <v>15565</v>
      </c>
      <c r="D12" s="9" t="n">
        <f aca="false">C13</f>
        <v>16130</v>
      </c>
      <c r="E12" s="9" t="n">
        <f aca="false">D13</f>
        <v>16695</v>
      </c>
      <c r="F12" s="9" t="n">
        <f aca="false">E13</f>
        <v>17260</v>
      </c>
      <c r="G12" s="9" t="n">
        <f aca="false">F13</f>
        <v>17825</v>
      </c>
      <c r="H12" s="9" t="n">
        <f aca="false">G13</f>
        <v>18390</v>
      </c>
      <c r="I12" s="9" t="n">
        <f aca="false">H13</f>
        <v>18955</v>
      </c>
      <c r="J12" s="9" t="n">
        <f aca="false">I13</f>
        <v>19520</v>
      </c>
      <c r="K12" s="9" t="n">
        <f aca="false">J13</f>
        <v>20085</v>
      </c>
      <c r="L12" s="9" t="n">
        <f aca="false">K13</f>
        <v>20650</v>
      </c>
      <c r="M12" s="9" t="n">
        <f aca="false">L13</f>
        <v>21215</v>
      </c>
    </row>
    <row r="13" customFormat="false" ht="15" hidden="false" customHeight="false" outlineLevel="0" collapsed="false">
      <c r="A13" s="13" t="s">
        <v>113</v>
      </c>
      <c r="B13" s="32" t="n">
        <f aca="false">B12+B11</f>
        <v>15565</v>
      </c>
      <c r="C13" s="32" t="n">
        <f aca="false">C12+C11</f>
        <v>16130</v>
      </c>
      <c r="D13" s="32" t="n">
        <f aca="false">D12+D11</f>
        <v>16695</v>
      </c>
      <c r="E13" s="32" t="n">
        <f aca="false">E12+E11</f>
        <v>17260</v>
      </c>
      <c r="F13" s="32" t="n">
        <f aca="false">F12+F11</f>
        <v>17825</v>
      </c>
      <c r="G13" s="32" t="n">
        <f aca="false">G12+G11</f>
        <v>18390</v>
      </c>
      <c r="H13" s="32" t="n">
        <f aca="false">H12+H11</f>
        <v>18955</v>
      </c>
      <c r="I13" s="32" t="n">
        <f aca="false">I12+I11</f>
        <v>19520</v>
      </c>
      <c r="J13" s="32" t="n">
        <f aca="false">J12+J11</f>
        <v>20085</v>
      </c>
      <c r="K13" s="32" t="n">
        <f aca="false">K12+K11</f>
        <v>20650</v>
      </c>
      <c r="L13" s="32" t="n">
        <f aca="false">L12+L11</f>
        <v>21215</v>
      </c>
      <c r="M13" s="32" t="n">
        <f aca="false">M12+M11</f>
        <v>21780</v>
      </c>
    </row>
    <row r="15" customFormat="false" ht="15" hidden="false" customHeight="false" outlineLevel="0" collapsed="false">
      <c r="A15" s="15" t="s">
        <v>114</v>
      </c>
    </row>
    <row r="16" customFormat="false" ht="15" hidden="false" customHeight="false" outlineLevel="0" collapsed="false">
      <c r="A16" s="15" t="s">
        <v>115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2026-07-03T21:40:22Z</dcterms:created>
  <dc:creator>openpyxl</dc:creator>
  <dc:description/>
  <dc:language>en-US</dc:language>
  <cp:lastModifiedBy/>
  <dcterms:modified xsi:type="dcterms:W3CDTF">2026-07-03T21:40:22Z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